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a01997a4570d50b/backup facturation speedcompta/Bureau/divers/"/>
    </mc:Choice>
  </mc:AlternateContent>
  <xr:revisionPtr revIDLastSave="60" documentId="8_{D30FEF7C-7679-4C70-ABA5-60DC0211C0FC}" xr6:coauthVersionLast="47" xr6:coauthVersionMax="47" xr10:uidLastSave="{17C39EF6-93C4-4DF6-B87D-986351CAF092}"/>
  <bookViews>
    <workbookView xWindow="28680" yWindow="-120" windowWidth="29040" windowHeight="15720" activeTab="1" xr2:uid="{AC6C2AA4-73B2-4686-AAB2-664E8AF7D09C}"/>
  </bookViews>
  <sheets>
    <sheet name="déclaration " sheetId="2" r:id="rId1"/>
    <sheet name="fin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3" l="1"/>
  <c r="C26" i="3"/>
  <c r="C25" i="3"/>
  <c r="C23" i="3"/>
  <c r="C27" i="3"/>
  <c r="C14" i="2"/>
  <c r="F16" i="2" s="1"/>
  <c r="E14" i="2"/>
  <c r="E17" i="3"/>
  <c r="F29" i="2"/>
  <c r="F28" i="2"/>
  <c r="C19" i="2"/>
  <c r="C27" i="2" s="1"/>
  <c r="F30" i="2" l="1"/>
  <c r="C17" i="3"/>
  <c r="E22" i="3" s="1"/>
</calcChain>
</file>

<file path=xl/sharedStrings.xml><?xml version="1.0" encoding="utf-8"?>
<sst xmlns="http://schemas.openxmlformats.org/spreadsheetml/2006/main" count="67" uniqueCount="41">
  <si>
    <t xml:space="preserve">frais fixes </t>
  </si>
  <si>
    <t xml:space="preserve">salaires </t>
  </si>
  <si>
    <t xml:space="preserve">jetons de présence </t>
  </si>
  <si>
    <t xml:space="preserve">différence dechange latente </t>
  </si>
  <si>
    <t xml:space="preserve">Frais différence de change </t>
  </si>
  <si>
    <t>Impôt irc  2023</t>
  </si>
  <si>
    <t>Achat marchandises</t>
  </si>
  <si>
    <t xml:space="preserve">Compte de résultat  avant calul des impôts </t>
  </si>
  <si>
    <t xml:space="preserve">Provisions facture à recevoir </t>
  </si>
  <si>
    <t>CA</t>
  </si>
  <si>
    <t xml:space="preserve">Dividendes </t>
  </si>
  <si>
    <t xml:space="preserve">Gain de change latent </t>
  </si>
  <si>
    <t>Autres produits</t>
  </si>
  <si>
    <t xml:space="preserve">Amende </t>
  </si>
  <si>
    <t xml:space="preserve">Jetons de présence percu </t>
  </si>
  <si>
    <t xml:space="preserve">Bénéfice </t>
  </si>
  <si>
    <t xml:space="preserve">Préparation à la saisie de la déclaration </t>
  </si>
  <si>
    <t>intérêts sur prêt</t>
  </si>
  <si>
    <t xml:space="preserve">résultat actuel </t>
  </si>
  <si>
    <t>Année d'imposition</t>
  </si>
  <si>
    <t>Montant soumis à l'impôt</t>
  </si>
  <si>
    <t>Impôt suivant barème</t>
  </si>
  <si>
    <t>Fonds pour l'emploi</t>
  </si>
  <si>
    <t>Taux moyen (compte non tenu du fonds pour l'emploi)</t>
  </si>
  <si>
    <t>Montant ICC</t>
  </si>
  <si>
    <t xml:space="preserve">abatement </t>
  </si>
  <si>
    <t xml:space="preserve">3%*225 Luxembourg </t>
  </si>
  <si>
    <t>IRC</t>
  </si>
  <si>
    <t>ICC</t>
  </si>
  <si>
    <t xml:space="preserve">IF </t>
  </si>
  <si>
    <t>208.331,00</t>
  </si>
  <si>
    <t>35.411,00</t>
  </si>
  <si>
    <t>2.478,77</t>
  </si>
  <si>
    <t>Total dû</t>
  </si>
  <si>
    <t>37.889,77</t>
  </si>
  <si>
    <t>ok</t>
  </si>
  <si>
    <t xml:space="preserve">benefice après impôts </t>
  </si>
  <si>
    <t xml:space="preserve">Impôts de l'exercice </t>
  </si>
  <si>
    <t xml:space="preserve">montant non déductible </t>
  </si>
  <si>
    <t>dividende exonérés</t>
  </si>
  <si>
    <t>montant non imposable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</si>
</sst>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3" xfId="0" applyBorder="1"/>
    <xf numFmtId="43" fontId="0" fillId="0" borderId="0" xfId="1" applyFont="1"/>
    <xf numFmtId="43" fontId="0" fillId="0" borderId="3" xfId="1" applyFont="1" applyBorder="1"/>
    <xf numFmtId="0" fontId="0" fillId="0" borderId="5" xfId="0" applyBorder="1"/>
    <xf numFmtId="43" fontId="0" fillId="0" borderId="4" xfId="1" applyFont="1" applyBorder="1"/>
    <xf numFmtId="43" fontId="0" fillId="0" borderId="1" xfId="1" applyFont="1" applyBorder="1"/>
    <xf numFmtId="43" fontId="0" fillId="0" borderId="2" xfId="1" applyFont="1" applyBorder="1"/>
    <xf numFmtId="43" fontId="0" fillId="0" borderId="0" xfId="1" applyFont="1" applyBorder="1"/>
    <xf numFmtId="0" fontId="0" fillId="0" borderId="6" xfId="0" applyBorder="1"/>
    <xf numFmtId="43" fontId="0" fillId="0" borderId="6" xfId="1" applyFont="1" applyBorder="1"/>
    <xf numFmtId="0" fontId="0" fillId="0" borderId="7" xfId="0" applyBorder="1"/>
    <xf numFmtId="43" fontId="0" fillId="0" borderId="7" xfId="1" applyFont="1" applyBorder="1"/>
    <xf numFmtId="43" fontId="0" fillId="0" borderId="7" xfId="0" applyNumberFormat="1" applyBorder="1"/>
    <xf numFmtId="0" fontId="0" fillId="2" borderId="0" xfId="0" applyFill="1"/>
    <xf numFmtId="43" fontId="0" fillId="2" borderId="1" xfId="1" applyFont="1" applyFill="1" applyBorder="1"/>
    <xf numFmtId="43" fontId="0" fillId="2" borderId="0" xfId="1" applyFont="1" applyFill="1"/>
    <xf numFmtId="0" fontId="0" fillId="2" borderId="3" xfId="0" applyFill="1" applyBorder="1"/>
    <xf numFmtId="43" fontId="0" fillId="2" borderId="2" xfId="1" applyFont="1" applyFill="1" applyBorder="1"/>
    <xf numFmtId="0" fontId="0" fillId="0" borderId="8" xfId="0" applyBorder="1"/>
    <xf numFmtId="43" fontId="0" fillId="0" borderId="8" xfId="1" applyFont="1" applyBorder="1"/>
    <xf numFmtId="164" fontId="0" fillId="0" borderId="0" xfId="0" applyNumberFormat="1"/>
    <xf numFmtId="43" fontId="0" fillId="0" borderId="9" xfId="1" applyFont="1" applyBorder="1"/>
    <xf numFmtId="164" fontId="0" fillId="0" borderId="10" xfId="0" applyNumberFormat="1" applyBorder="1"/>
    <xf numFmtId="9" fontId="0" fillId="0" borderId="0" xfId="2" applyFont="1"/>
    <xf numFmtId="0" fontId="0" fillId="2" borderId="8" xfId="0" applyFill="1" applyBorder="1"/>
    <xf numFmtId="43" fontId="0" fillId="2" borderId="8" xfId="1" applyFont="1" applyFill="1" applyBorder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3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5" fillId="3" borderId="0" xfId="3" applyFill="1" applyAlignment="1">
      <alignment horizontal="left" vertical="top" wrapText="1"/>
    </xf>
    <xf numFmtId="10" fontId="4" fillId="3" borderId="0" xfId="0" applyNumberFormat="1" applyFont="1" applyFill="1" applyAlignment="1">
      <alignment horizontal="right" vertical="top" wrapText="1"/>
    </xf>
    <xf numFmtId="0" fontId="2" fillId="0" borderId="7" xfId="0" applyFont="1" applyBorder="1"/>
    <xf numFmtId="43" fontId="2" fillId="0" borderId="11" xfId="1" applyFont="1" applyFill="1" applyBorder="1"/>
    <xf numFmtId="43" fontId="1" fillId="0" borderId="8" xfId="1" applyFont="1" applyFill="1" applyBorder="1"/>
    <xf numFmtId="43" fontId="0" fillId="0" borderId="8" xfId="1" applyFont="1" applyFill="1" applyBorder="1"/>
    <xf numFmtId="43" fontId="2" fillId="0" borderId="7" xfId="0" applyNumberFormat="1" applyFont="1" applyBorder="1"/>
    <xf numFmtId="43" fontId="1" fillId="2" borderId="8" xfId="1" applyFont="1" applyFill="1" applyBorder="1"/>
    <xf numFmtId="43" fontId="1" fillId="2" borderId="8" xfId="1" applyFont="1" applyFill="1" applyBorder="1" applyAlignment="1">
      <alignment horizontal="right" vertical="top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mpotsdirects.public.lu/az/f/fond_empl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C672-4E22-4560-8512-B888AC7D87ED}">
  <dimension ref="B2:F30"/>
  <sheetViews>
    <sheetView topLeftCell="A7" zoomScale="89" zoomScaleNormal="89" workbookViewId="0">
      <selection activeCell="C30" sqref="C30"/>
    </sheetView>
  </sheetViews>
  <sheetFormatPr baseColWidth="10" defaultRowHeight="14.4" x14ac:dyDescent="0.3"/>
  <cols>
    <col min="2" max="2" width="34.6640625" customWidth="1"/>
    <col min="3" max="3" width="17.77734375" style="2" customWidth="1"/>
    <col min="4" max="4" width="23.6640625" customWidth="1"/>
    <col min="5" max="5" width="50.109375" style="2" customWidth="1"/>
    <col min="6" max="6" width="13.88671875" bestFit="1" customWidth="1"/>
  </cols>
  <sheetData>
    <row r="2" spans="2:6" x14ac:dyDescent="0.3">
      <c r="B2" t="s">
        <v>7</v>
      </c>
    </row>
    <row r="3" spans="2:6" x14ac:dyDescent="0.3">
      <c r="B3" s="1"/>
      <c r="C3" s="3"/>
      <c r="D3" s="1"/>
      <c r="E3" s="7"/>
    </row>
    <row r="4" spans="2:6" x14ac:dyDescent="0.3">
      <c r="B4" s="4" t="s">
        <v>1</v>
      </c>
      <c r="C4" s="5">
        <v>50000</v>
      </c>
      <c r="D4" t="s">
        <v>9</v>
      </c>
      <c r="E4" s="2">
        <v>352000</v>
      </c>
    </row>
    <row r="5" spans="2:6" x14ac:dyDescent="0.3">
      <c r="B5" t="s">
        <v>0</v>
      </c>
      <c r="C5" s="6">
        <v>15000</v>
      </c>
      <c r="D5" s="14" t="s">
        <v>10</v>
      </c>
      <c r="E5" s="16">
        <v>25000</v>
      </c>
    </row>
    <row r="6" spans="2:6" x14ac:dyDescent="0.3">
      <c r="B6" t="s">
        <v>6</v>
      </c>
      <c r="C6" s="6">
        <v>82000</v>
      </c>
      <c r="D6" s="14" t="s">
        <v>11</v>
      </c>
      <c r="E6" s="16">
        <v>250</v>
      </c>
    </row>
    <row r="7" spans="2:6" x14ac:dyDescent="0.3">
      <c r="B7" s="14" t="s">
        <v>2</v>
      </c>
      <c r="C7" s="15">
        <v>500</v>
      </c>
      <c r="D7" t="s">
        <v>12</v>
      </c>
      <c r="E7" s="2">
        <v>16</v>
      </c>
    </row>
    <row r="8" spans="2:6" x14ac:dyDescent="0.3">
      <c r="B8" s="14" t="s">
        <v>3</v>
      </c>
      <c r="C8" s="15">
        <v>65.3</v>
      </c>
      <c r="D8" s="14" t="s">
        <v>14</v>
      </c>
      <c r="E8" s="16">
        <v>500</v>
      </c>
    </row>
    <row r="9" spans="2:6" x14ac:dyDescent="0.3">
      <c r="B9" t="s">
        <v>4</v>
      </c>
      <c r="C9" s="6">
        <v>70</v>
      </c>
      <c r="D9" t="s">
        <v>17</v>
      </c>
      <c r="E9" s="2">
        <v>3635</v>
      </c>
    </row>
    <row r="10" spans="2:6" x14ac:dyDescent="0.3">
      <c r="B10" s="14" t="s">
        <v>5</v>
      </c>
      <c r="C10" s="15">
        <v>150</v>
      </c>
    </row>
    <row r="11" spans="2:6" x14ac:dyDescent="0.3">
      <c r="B11" t="s">
        <v>8</v>
      </c>
      <c r="C11" s="6">
        <v>250</v>
      </c>
    </row>
    <row r="12" spans="2:6" x14ac:dyDescent="0.3">
      <c r="B12" s="17" t="s">
        <v>13</v>
      </c>
      <c r="C12" s="18">
        <v>90</v>
      </c>
      <c r="D12" s="1"/>
      <c r="E12" s="3"/>
    </row>
    <row r="13" spans="2:6" x14ac:dyDescent="0.3">
      <c r="B13" s="9" t="s">
        <v>15</v>
      </c>
      <c r="C13" s="10">
        <v>233275.7</v>
      </c>
      <c r="D13" s="9"/>
    </row>
    <row r="14" spans="2:6" ht="15" thickBot="1" x14ac:dyDescent="0.35">
      <c r="B14" s="11"/>
      <c r="C14" s="12">
        <f>SUM(C4:C13)</f>
        <v>381401</v>
      </c>
      <c r="D14" s="11"/>
      <c r="E14" s="13">
        <f>SUM(E4:E12)</f>
        <v>381401</v>
      </c>
    </row>
    <row r="15" spans="2:6" ht="15" thickTop="1" x14ac:dyDescent="0.3">
      <c r="E15"/>
    </row>
    <row r="16" spans="2:6" x14ac:dyDescent="0.3">
      <c r="E16"/>
      <c r="F16" s="21">
        <f>E14-C14</f>
        <v>0</v>
      </c>
    </row>
    <row r="17" spans="2:6" ht="15" thickBot="1" x14ac:dyDescent="0.35">
      <c r="B17" s="11" t="s">
        <v>16</v>
      </c>
      <c r="E17"/>
    </row>
    <row r="18" spans="2:6" ht="15" thickTop="1" x14ac:dyDescent="0.3">
      <c r="D18" s="2"/>
      <c r="E18"/>
      <c r="F18" s="2"/>
    </row>
    <row r="19" spans="2:6" x14ac:dyDescent="0.3">
      <c r="B19" s="19" t="s">
        <v>18</v>
      </c>
      <c r="C19" s="20">
        <f>C13</f>
        <v>233275.7</v>
      </c>
      <c r="D19" s="8"/>
      <c r="E19" s="27" t="s">
        <v>19</v>
      </c>
      <c r="F19" s="28">
        <v>2024</v>
      </c>
    </row>
    <row r="20" spans="2:6" x14ac:dyDescent="0.3">
      <c r="B20" s="25" t="s">
        <v>2</v>
      </c>
      <c r="C20" s="26">
        <v>500</v>
      </c>
      <c r="D20" s="8" t="s">
        <v>35</v>
      </c>
      <c r="E20" s="29" t="s">
        <v>20</v>
      </c>
      <c r="F20" s="30" t="s">
        <v>30</v>
      </c>
    </row>
    <row r="21" spans="2:6" x14ac:dyDescent="0.3">
      <c r="B21" s="25" t="s">
        <v>3</v>
      </c>
      <c r="C21" s="26">
        <v>65.3</v>
      </c>
      <c r="D21" s="8" t="s">
        <v>35</v>
      </c>
      <c r="E21" s="27" t="s">
        <v>21</v>
      </c>
      <c r="F21" s="28" t="s">
        <v>31</v>
      </c>
    </row>
    <row r="22" spans="2:6" x14ac:dyDescent="0.3">
      <c r="B22" s="19" t="s">
        <v>5</v>
      </c>
      <c r="C22" s="20">
        <v>150</v>
      </c>
      <c r="D22" s="8"/>
      <c r="E22" s="31" t="s">
        <v>22</v>
      </c>
      <c r="F22" s="30" t="s">
        <v>32</v>
      </c>
    </row>
    <row r="23" spans="2:6" x14ac:dyDescent="0.3">
      <c r="B23" s="25" t="s">
        <v>13</v>
      </c>
      <c r="C23" s="26">
        <v>90</v>
      </c>
      <c r="D23" s="8" t="s">
        <v>35</v>
      </c>
      <c r="E23" s="27" t="s">
        <v>33</v>
      </c>
      <c r="F23" s="28" t="s">
        <v>34</v>
      </c>
    </row>
    <row r="24" spans="2:6" x14ac:dyDescent="0.3">
      <c r="B24" s="25" t="s">
        <v>10</v>
      </c>
      <c r="C24" s="26">
        <v>-25000</v>
      </c>
      <c r="D24" s="8"/>
      <c r="E24" s="29" t="s">
        <v>23</v>
      </c>
      <c r="F24" s="32">
        <v>0.1699</v>
      </c>
    </row>
    <row r="25" spans="2:6" x14ac:dyDescent="0.3">
      <c r="B25" s="25" t="s">
        <v>11</v>
      </c>
      <c r="C25" s="26">
        <v>-250</v>
      </c>
      <c r="D25" s="8"/>
      <c r="E25"/>
      <c r="F25" s="2"/>
    </row>
    <row r="26" spans="2:6" x14ac:dyDescent="0.3">
      <c r="B26" s="25" t="s">
        <v>14</v>
      </c>
      <c r="C26" s="26">
        <v>-500</v>
      </c>
      <c r="D26" s="8"/>
      <c r="E26" t="s">
        <v>24</v>
      </c>
      <c r="F26" s="2">
        <v>208331</v>
      </c>
    </row>
    <row r="27" spans="2:6" x14ac:dyDescent="0.3">
      <c r="B27" s="19"/>
      <c r="C27" s="20">
        <f>SUM(C19:C26)</f>
        <v>208331</v>
      </c>
      <c r="D27" s="8"/>
      <c r="E27" s="1" t="s">
        <v>25</v>
      </c>
      <c r="F27" s="3">
        <v>-17500</v>
      </c>
    </row>
    <row r="28" spans="2:6" x14ac:dyDescent="0.3">
      <c r="F28" s="24">
        <f>SUM(F26:F27)</f>
        <v>190831</v>
      </c>
    </row>
    <row r="29" spans="2:6" ht="15" thickBot="1" x14ac:dyDescent="0.35">
      <c r="E29" s="2" t="s">
        <v>26</v>
      </c>
      <c r="F29" s="24">
        <f>3%*0.225</f>
        <v>6.7499999999999999E-3</v>
      </c>
    </row>
    <row r="30" spans="2:6" ht="15" thickBot="1" x14ac:dyDescent="0.35">
      <c r="E30" s="22"/>
      <c r="F30" s="23">
        <f>F28*F29</f>
        <v>1288.10925</v>
      </c>
    </row>
  </sheetData>
  <hyperlinks>
    <hyperlink ref="E22" r:id="rId1" display="http://www.impotsdirects.public.lu/az/f/fond_empl/index.html" xr:uid="{C10940BA-F104-413A-836D-14B2C510CE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FD4A-09DD-4A7D-B87B-98516D70BD9E}">
  <dimension ref="B2:E32"/>
  <sheetViews>
    <sheetView tabSelected="1" workbookViewId="0">
      <selection activeCell="D18" sqref="D18"/>
    </sheetView>
  </sheetViews>
  <sheetFormatPr baseColWidth="10" defaultRowHeight="14.4" x14ac:dyDescent="0.3"/>
  <cols>
    <col min="2" max="2" width="35.109375" bestFit="1" customWidth="1"/>
    <col min="3" max="3" width="26.44140625" customWidth="1"/>
    <col min="4" max="4" width="36.109375" customWidth="1"/>
    <col min="5" max="5" width="18.21875" customWidth="1"/>
  </cols>
  <sheetData>
    <row r="2" spans="2:5" x14ac:dyDescent="0.3">
      <c r="B2" t="s">
        <v>7</v>
      </c>
      <c r="C2" s="2"/>
      <c r="E2" s="2"/>
    </row>
    <row r="3" spans="2:5" x14ac:dyDescent="0.3">
      <c r="B3" s="1"/>
      <c r="C3" s="3"/>
      <c r="D3" s="1"/>
      <c r="E3" s="7"/>
    </row>
    <row r="4" spans="2:5" x14ac:dyDescent="0.3">
      <c r="B4" s="19" t="s">
        <v>1</v>
      </c>
      <c r="C4" s="35">
        <v>50000</v>
      </c>
      <c r="D4" s="19" t="s">
        <v>9</v>
      </c>
      <c r="E4" s="36">
        <v>352000</v>
      </c>
    </row>
    <row r="5" spans="2:5" x14ac:dyDescent="0.3">
      <c r="B5" s="19" t="s">
        <v>0</v>
      </c>
      <c r="C5" s="35">
        <v>15000</v>
      </c>
      <c r="D5" s="19" t="s">
        <v>10</v>
      </c>
      <c r="E5" s="36">
        <v>25000</v>
      </c>
    </row>
    <row r="6" spans="2:5" x14ac:dyDescent="0.3">
      <c r="B6" s="19" t="s">
        <v>6</v>
      </c>
      <c r="C6" s="35">
        <v>82000</v>
      </c>
      <c r="D6" s="19" t="s">
        <v>11</v>
      </c>
      <c r="E6" s="36">
        <v>250</v>
      </c>
    </row>
    <row r="7" spans="2:5" x14ac:dyDescent="0.3">
      <c r="B7" s="19" t="s">
        <v>2</v>
      </c>
      <c r="C7" s="38">
        <v>500</v>
      </c>
      <c r="D7" s="19" t="s">
        <v>12</v>
      </c>
      <c r="E7" s="36">
        <v>16</v>
      </c>
    </row>
    <row r="8" spans="2:5" x14ac:dyDescent="0.3">
      <c r="B8" s="19" t="s">
        <v>3</v>
      </c>
      <c r="C8" s="38">
        <v>65.3</v>
      </c>
      <c r="D8" s="19" t="s">
        <v>14</v>
      </c>
      <c r="E8" s="36">
        <v>500</v>
      </c>
    </row>
    <row r="9" spans="2:5" x14ac:dyDescent="0.3">
      <c r="B9" s="19" t="s">
        <v>4</v>
      </c>
      <c r="C9" s="35">
        <v>70</v>
      </c>
      <c r="D9" s="19" t="s">
        <v>17</v>
      </c>
      <c r="E9" s="36">
        <v>3635</v>
      </c>
    </row>
    <row r="10" spans="2:5" x14ac:dyDescent="0.3">
      <c r="B10" s="19" t="s">
        <v>5</v>
      </c>
      <c r="C10" s="38">
        <v>150</v>
      </c>
      <c r="D10" s="19"/>
      <c r="E10" s="36"/>
    </row>
    <row r="11" spans="2:5" x14ac:dyDescent="0.3">
      <c r="B11" s="19" t="s">
        <v>8</v>
      </c>
      <c r="C11" s="35">
        <v>250</v>
      </c>
      <c r="D11" s="19"/>
      <c r="E11" s="36"/>
    </row>
    <row r="12" spans="2:5" x14ac:dyDescent="0.3">
      <c r="B12" s="19" t="s">
        <v>13</v>
      </c>
      <c r="C12" s="38">
        <v>90</v>
      </c>
      <c r="D12" s="19"/>
      <c r="E12" s="36"/>
    </row>
    <row r="13" spans="2:5" x14ac:dyDescent="0.3">
      <c r="B13" s="19" t="s">
        <v>27</v>
      </c>
      <c r="C13" s="39">
        <v>37889.769999999997</v>
      </c>
      <c r="D13" s="19"/>
      <c r="E13" s="36"/>
    </row>
    <row r="14" spans="2:5" x14ac:dyDescent="0.3">
      <c r="B14" s="19" t="s">
        <v>28</v>
      </c>
      <c r="C14" s="38">
        <v>1288</v>
      </c>
      <c r="D14" s="19"/>
      <c r="E14" s="36"/>
    </row>
    <row r="15" spans="2:5" x14ac:dyDescent="0.3">
      <c r="B15" s="19" t="s">
        <v>29</v>
      </c>
      <c r="C15" s="38">
        <v>335</v>
      </c>
      <c r="D15" s="19"/>
      <c r="E15" s="36"/>
    </row>
    <row r="16" spans="2:5" x14ac:dyDescent="0.3">
      <c r="B16" s="19" t="s">
        <v>15</v>
      </c>
      <c r="C16" s="35">
        <v>193762.93</v>
      </c>
      <c r="D16" s="19"/>
      <c r="E16" s="36"/>
    </row>
    <row r="17" spans="2:5" ht="15" thickBot="1" x14ac:dyDescent="0.35">
      <c r="B17" s="33"/>
      <c r="C17" s="34">
        <f>SUM(C4:C16)</f>
        <v>381401</v>
      </c>
      <c r="D17" s="33"/>
      <c r="E17" s="37">
        <f>SUM(E4:E12)</f>
        <v>381401</v>
      </c>
    </row>
    <row r="18" spans="2:5" ht="15" thickTop="1" x14ac:dyDescent="0.3"/>
    <row r="20" spans="2:5" x14ac:dyDescent="0.3">
      <c r="E20" s="21"/>
    </row>
    <row r="22" spans="2:5" x14ac:dyDescent="0.3">
      <c r="B22" t="s">
        <v>36</v>
      </c>
      <c r="C22" s="2">
        <v>193762.93</v>
      </c>
      <c r="E22" s="21">
        <f>E17-C17</f>
        <v>0</v>
      </c>
    </row>
    <row r="23" spans="2:5" x14ac:dyDescent="0.3">
      <c r="B23" t="s">
        <v>37</v>
      </c>
      <c r="C23" s="2">
        <f>C15+C14+C13</f>
        <v>39512.769999999997</v>
      </c>
    </row>
    <row r="24" spans="2:5" x14ac:dyDescent="0.3">
      <c r="B24" t="s">
        <v>38</v>
      </c>
      <c r="C24" s="2">
        <f>C12+C10+C7+C8</f>
        <v>805.3</v>
      </c>
    </row>
    <row r="25" spans="2:5" x14ac:dyDescent="0.3">
      <c r="B25" t="s">
        <v>39</v>
      </c>
      <c r="C25" s="2">
        <f>-E5</f>
        <v>-25000</v>
      </c>
    </row>
    <row r="26" spans="2:5" x14ac:dyDescent="0.3">
      <c r="B26" s="1" t="s">
        <v>40</v>
      </c>
      <c r="C26" s="3">
        <f>-E6-E8</f>
        <v>-750</v>
      </c>
    </row>
    <row r="27" spans="2:5" x14ac:dyDescent="0.3">
      <c r="C27" s="2">
        <f>SUM(C22:C26)</f>
        <v>208330.99999999997</v>
      </c>
    </row>
    <row r="32" spans="2:5" x14ac:dyDescent="0.3">
      <c r="C3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déclaration 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TIHON</dc:creator>
  <cp:lastModifiedBy>ROBERT TIHON</cp:lastModifiedBy>
  <dcterms:created xsi:type="dcterms:W3CDTF">2025-02-28T07:28:41Z</dcterms:created>
  <dcterms:modified xsi:type="dcterms:W3CDTF">2025-03-01T22:20:42Z</dcterms:modified>
</cp:coreProperties>
</file>